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9135" windowHeight="4125" activeTab="0"/>
  </bookViews>
  <sheets>
    <sheet name="ORÇ RES" sheetId="1" r:id="rId1"/>
    <sheet name="CRONFF RES" sheetId="2" r:id="rId2"/>
  </sheets>
  <definedNames>
    <definedName name="_xlnm.Print_Area" localSheetId="0">'ORÇ RES'!$B$1:$I$33</definedName>
    <definedName name="_xlnm.Print_Titles" localSheetId="0">'ORÇ RES'!$3:$10</definedName>
  </definedNames>
  <calcPr fullCalcOnLoad="1"/>
</workbook>
</file>

<file path=xl/sharedStrings.xml><?xml version="1.0" encoding="utf-8"?>
<sst xmlns="http://schemas.openxmlformats.org/spreadsheetml/2006/main" count="123" uniqueCount="105">
  <si>
    <t>EMPREENDIMENTO: .................................</t>
  </si>
  <si>
    <t>MODALIDADE:</t>
  </si>
  <si>
    <t>VALOR: R$</t>
  </si>
  <si>
    <t>PROPONENTE: Município de ......................................</t>
  </si>
  <si>
    <t>EXECUTOR: Prefeitura Municipal de ....................................</t>
  </si>
  <si>
    <t>Item</t>
  </si>
  <si>
    <t>DISCRIMINAÇÃO DE SERVIÇOS</t>
  </si>
  <si>
    <t>Unid</t>
  </si>
  <si>
    <t>1.0</t>
  </si>
  <si>
    <t>SERVIÇOS TOPOGRÁFICOS</t>
  </si>
  <si>
    <t>2.0</t>
  </si>
  <si>
    <t>MOVIMENTO DE TERRA</t>
  </si>
  <si>
    <t>3.0</t>
  </si>
  <si>
    <t>TUBULAÇÃO</t>
  </si>
  <si>
    <t>4.0</t>
  </si>
  <si>
    <t>POÇOS DE VISITA</t>
  </si>
  <si>
    <t>5.0</t>
  </si>
  <si>
    <t>LIGAÇÕES DOMICILIARES</t>
  </si>
  <si>
    <t>6.0</t>
  </si>
  <si>
    <t>OUTROS</t>
  </si>
  <si>
    <t>TOTAL GERAL</t>
  </si>
  <si>
    <t>Data: _____/____/____</t>
  </si>
  <si>
    <t>____________________________</t>
  </si>
  <si>
    <t>_________________________</t>
  </si>
  <si>
    <t>CONCEDENTE: Ministério do Orçamento e Gestão</t>
  </si>
  <si>
    <t>CRONOGRAMA FÍSICO FINANCEIRO</t>
  </si>
  <si>
    <t>(    ) GLOBAL          (  X  ) INDIVIDUAL</t>
  </si>
  <si>
    <t>TIPO DE SERVIÇO: Rede de Esgotamento Sanitário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</si>
  <si>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</si>
  <si>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</si>
  <si>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</si>
  <si>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</si>
  <si>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</si>
  <si>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</si>
  <si>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</si>
  <si>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</si>
  <si>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</si>
  <si>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</si>
  <si>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(R$)</t>
  </si>
  <si>
    <t>R$</t>
  </si>
  <si>
    <t>TO-</t>
  </si>
  <si>
    <t>SIMPLES</t>
  </si>
  <si>
    <t>TAL</t>
  </si>
  <si>
    <t>ACUMULADO</t>
  </si>
  <si>
    <t>Responsável Técnico</t>
  </si>
  <si>
    <t>Prefeitura</t>
  </si>
  <si>
    <r>
      <t xml:space="preserve">PROGRAMA: </t>
    </r>
    <r>
      <rPr>
        <b/>
        <sz val="10"/>
        <rFont val="Arial"/>
        <family val="0"/>
      </rPr>
      <t>MORAR MELHOR</t>
    </r>
  </si>
  <si>
    <t>Marcelo Vaz Leal</t>
  </si>
  <si>
    <t>Engº Civil - CREA 85578-D</t>
  </si>
  <si>
    <t xml:space="preserve">Total </t>
  </si>
  <si>
    <t>Preços (R$)</t>
  </si>
  <si>
    <t>Quant.</t>
  </si>
  <si>
    <t>M</t>
  </si>
  <si>
    <t>SINAPI</t>
  </si>
  <si>
    <t>Preço</t>
  </si>
  <si>
    <t>Município: Candiota/RS</t>
  </si>
  <si>
    <t>Referência de preço</t>
  </si>
  <si>
    <t>PLANILHA DE ORÇAMENTO</t>
  </si>
  <si>
    <t>M2</t>
  </si>
  <si>
    <t>Unitário S/BDI</t>
  </si>
  <si>
    <t>Unitário C/BDI</t>
  </si>
  <si>
    <t>BDI=</t>
  </si>
  <si>
    <t>ORÇAMENTO</t>
  </si>
  <si>
    <t>TOTAL - PAVIMENTAÇÃO</t>
  </si>
  <si>
    <t>REF.:</t>
  </si>
  <si>
    <t>Obra: PAVIMENTAÇÃO DARIO LASSANCE</t>
  </si>
  <si>
    <t>CONTRATO 235.238-25</t>
  </si>
  <si>
    <t/>
  </si>
  <si>
    <t>BLOCO SEXTAVADO P/PAVIMENTAÇÃO EM CONCRETO DE 35 MPA (TIPO BLOKRE M2</t>
  </si>
  <si>
    <t>MEIO-FIO PRÉ-MOLDADO DE 30X15X12X100CM</t>
  </si>
  <si>
    <t>Local: DARIO LASSANCE</t>
  </si>
  <si>
    <t>1.1</t>
  </si>
  <si>
    <t>1.2</t>
  </si>
  <si>
    <t>1.3</t>
  </si>
  <si>
    <t>1.4</t>
  </si>
  <si>
    <t>M3</t>
  </si>
  <si>
    <t>DRENAGEM</t>
  </si>
  <si>
    <t>UNID</t>
  </si>
  <si>
    <t>2.1</t>
  </si>
  <si>
    <t>2.2</t>
  </si>
  <si>
    <t>3061-0-R</t>
  </si>
  <si>
    <t>73964-5-R</t>
  </si>
  <si>
    <t>72840-0-R</t>
  </si>
  <si>
    <t>TXKM</t>
  </si>
  <si>
    <t>PAVIMENTAÇÃO</t>
  </si>
  <si>
    <t>TRANSPORTE DO BLOCO INTERTRAVADO 4,5kgx39pc/m2    DMT=197KM</t>
  </si>
  <si>
    <t>2.3</t>
  </si>
  <si>
    <t>2.7</t>
  </si>
  <si>
    <t>2.9</t>
  </si>
  <si>
    <t xml:space="preserve">ESCAVAÇÃO MECÂNICA ATÉ 2,5m  </t>
  </si>
  <si>
    <t xml:space="preserve">REATERRO MECANICO DE VALAS C/MAT. LOCAL S/ CONTROLE </t>
  </si>
  <si>
    <r>
      <t xml:space="preserve">BOCA DE LOBO CONFORME PROJETO ANEXO </t>
    </r>
  </si>
  <si>
    <t xml:space="preserve">ATERRO MOLHADO E APILOADO MAN. P/ ESCORAMENTO DE MEIO-FIO </t>
  </si>
  <si>
    <t>74223-1-R</t>
  </si>
  <si>
    <t>75378-0-I4</t>
  </si>
  <si>
    <t>REGULARIZACAO E COMPACTACAO DE SUBLEITO ATE 20 CM DE ESPESSURA</t>
  </si>
  <si>
    <t>72961-0-R</t>
  </si>
  <si>
    <t>55835-0-R</t>
  </si>
  <si>
    <t>Sinapi Porto Alegre - 07/2013</t>
  </si>
  <si>
    <t>Data: AGOSTO/2013</t>
  </si>
  <si>
    <t>1.5</t>
  </si>
  <si>
    <t>ASSENTAMENTO DE TUBOS DE CONCRETO DIAMETRO = 400MM, SIMPLES OU ARMADO, JUNTA EM ARGAMASSA 1:3 CIMENTO:AREIA</t>
  </si>
  <si>
    <t>73724-0-R</t>
  </si>
  <si>
    <t>7745-0-N</t>
  </si>
  <si>
    <t>TUBO CONCRETO ARAMADO CLASSE PA-1 PB DN 400mm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</si>
</sst>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%"/>
    <numFmt numFmtId="189" formatCode="0.00%;;\-"/>
    <numFmt numFmtId="190" formatCode="0.00%;;"/>
    <numFmt numFmtId="191" formatCode="0.0"/>
    <numFmt numFmtId="192" formatCode="_(* #,##0.00_);_(* \(#,##0.00\);_(* &quot;&quot;??_);_(@_)"/>
    <numFmt numFmtId="193" formatCode="_(&quot;Cr$&quot;* #,##0_);_(&quot;Cr$&quot;* \(#,##0\);_(&quot;Cr$&quot;* &quot;&quot;_);_(@_)"/>
    <numFmt numFmtId="194" formatCode="_(* #,##0.000_);_(* \(#,##0.000\);_(* &quot;-&quot;??_);_(@_)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 horizontal="centerContinuous"/>
    </xf>
    <xf numFmtId="49" fontId="0" fillId="0" borderId="17" xfId="0" applyNumberFormat="1" applyBorder="1" applyAlignment="1">
      <alignment horizontal="centerContinuous"/>
    </xf>
    <xf numFmtId="49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43" fontId="0" fillId="0" borderId="12" xfId="62" applyBorder="1" applyAlignment="1">
      <alignment/>
    </xf>
    <xf numFmtId="190" fontId="0" fillId="0" borderId="12" xfId="0" applyNumberFormat="1" applyBorder="1" applyAlignment="1">
      <alignment/>
    </xf>
    <xf numFmtId="43" fontId="0" fillId="0" borderId="0" xfId="62" applyBorder="1" applyAlignment="1">
      <alignment/>
    </xf>
    <xf numFmtId="43" fontId="0" fillId="0" borderId="14" xfId="62" applyBorder="1" applyAlignment="1">
      <alignment/>
    </xf>
    <xf numFmtId="43" fontId="0" fillId="0" borderId="16" xfId="62" applyBorder="1" applyAlignment="1">
      <alignment/>
    </xf>
    <xf numFmtId="43" fontId="0" fillId="0" borderId="0" xfId="62" applyFont="1" applyAlignment="1">
      <alignment/>
    </xf>
    <xf numFmtId="43" fontId="1" fillId="0" borderId="0" xfId="62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62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 quotePrefix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43" fontId="0" fillId="0" borderId="12" xfId="62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3" borderId="21" xfId="0" applyFill="1" applyBorder="1" applyAlignment="1">
      <alignment horizontal="center"/>
    </xf>
    <xf numFmtId="43" fontId="0" fillId="33" borderId="21" xfId="62" applyFont="1" applyFill="1" applyBorder="1" applyAlignment="1">
      <alignment/>
    </xf>
    <xf numFmtId="43" fontId="0" fillId="33" borderId="22" xfId="62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43" fontId="0" fillId="33" borderId="23" xfId="62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/>
    </xf>
    <xf numFmtId="0" fontId="1" fillId="34" borderId="23" xfId="0" applyFont="1" applyFill="1" applyBorder="1" applyAlignment="1">
      <alignment horizontal="left"/>
    </xf>
    <xf numFmtId="43" fontId="0" fillId="34" borderId="26" xfId="62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5" borderId="23" xfId="0" applyFill="1" applyBorder="1" applyAlignment="1">
      <alignment horizontal="left"/>
    </xf>
    <xf numFmtId="0" fontId="0" fillId="34" borderId="27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ill="1" applyBorder="1" applyAlignment="1">
      <alignment horizontal="left"/>
    </xf>
    <xf numFmtId="43" fontId="0" fillId="34" borderId="13" xfId="62" applyFont="1" applyFill="1" applyBorder="1" applyAlignment="1">
      <alignment/>
    </xf>
    <xf numFmtId="0" fontId="1" fillId="34" borderId="28" xfId="0" applyFont="1" applyFill="1" applyBorder="1" applyAlignment="1">
      <alignment horizontal="left"/>
    </xf>
    <xf numFmtId="43" fontId="1" fillId="34" borderId="28" xfId="62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0" fontId="12" fillId="0" borderId="0" xfId="0" applyNumberFormat="1" applyFont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6" xfId="0" applyFill="1" applyBorder="1" applyAlignment="1">
      <alignment horizontal="left"/>
    </xf>
    <xf numFmtId="43" fontId="0" fillId="33" borderId="26" xfId="62" applyFont="1" applyFill="1" applyBorder="1" applyAlignment="1">
      <alignment/>
    </xf>
    <xf numFmtId="43" fontId="1" fillId="34" borderId="23" xfId="62" applyFont="1" applyFill="1" applyBorder="1" applyAlignment="1">
      <alignment/>
    </xf>
    <xf numFmtId="0" fontId="0" fillId="0" borderId="23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33" borderId="2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1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4124325</xdr:colOff>
      <xdr:row>2</xdr:row>
      <xdr:rowOff>0</xdr:rowOff>
    </xdr:from>
    <xdr:to>
      <xdr:col>3</xdr:col>
      <xdr:colOff>5667375</xdr:colOff>
      <xdr:row>3</xdr:row>
      <xdr:rowOff>0</xdr:rowOff>
    </xdr:to>
    <xdr:pic>
      <xdr:nvPicPr>
        <xdr:cNvPr id="1" name="Picture 1" descr="Brasã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238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"/>
  <sheetViews>
    <sheetView tabSelected="1" zoomScale="70" zoomScaleNormal="70" zoomScalePageLayoutView="0" workbookViewId="0" topLeftCell="A2">
      <selection activeCell="L17" sqref="L17"/>
    </sheetView>
  </sheetViews>
  <sheetFormatPr defaultColWidth="11.421875" defaultRowHeight="12.75"/>
  <cols>
    <col min="1" max="1" width="1.7109375" style="0" customWidth="1"/>
    <col min="2" max="2" width="8.7109375" style="0" customWidth="1"/>
    <col min="3" max="3" width="10.7109375" style="0" customWidth="1"/>
    <col min="4" max="4" width="100.7109375" style="0" customWidth="1"/>
    <col min="5" max="5" width="6.7109375" style="0" customWidth="1"/>
    <col min="6" max="6" width="12.7109375" style="0" customWidth="1"/>
    <col min="7" max="8" width="14.7109375" style="0" customWidth="1"/>
    <col min="9" max="9" width="15.7109375" style="24" customWidth="1"/>
  </cols>
  <sheetData>
    <row r="3" spans="2:9" ht="69.75" customHeight="1">
      <c r="B3" s="91"/>
      <c r="C3" s="91"/>
      <c r="D3" s="91"/>
      <c r="E3" s="91"/>
      <c r="F3" s="91"/>
      <c r="G3" s="91"/>
      <c r="H3" s="91"/>
      <c r="I3" s="91"/>
    </row>
    <row r="4" spans="1:9" ht="24.75" customHeight="1">
      <c r="A4" s="1"/>
      <c r="B4" s="46" t="s">
        <v>57</v>
      </c>
      <c r="C4" s="46"/>
      <c r="D4" s="2"/>
      <c r="E4" s="2"/>
      <c r="F4" s="2"/>
      <c r="G4" s="2"/>
      <c r="H4" s="2"/>
      <c r="I4" s="25"/>
    </row>
    <row r="5" spans="1:9" ht="19.5" customHeight="1">
      <c r="A5" s="1"/>
      <c r="B5" s="92" t="s">
        <v>62</v>
      </c>
      <c r="C5" s="92"/>
      <c r="D5" s="92"/>
      <c r="E5" s="92"/>
      <c r="F5" s="92"/>
      <c r="G5" s="92"/>
      <c r="H5" s="92"/>
      <c r="I5" s="92"/>
    </row>
    <row r="6" spans="1:9" ht="19.5" customHeight="1">
      <c r="A6" s="1"/>
      <c r="B6" s="78" t="s">
        <v>64</v>
      </c>
      <c r="C6" s="83" t="s">
        <v>66</v>
      </c>
      <c r="D6" s="83"/>
      <c r="E6" s="65"/>
      <c r="F6" s="65"/>
      <c r="G6" s="65"/>
      <c r="H6" s="67" t="s">
        <v>61</v>
      </c>
      <c r="I6" s="68">
        <v>0.2829</v>
      </c>
    </row>
    <row r="7" spans="1:9" ht="19.5" customHeight="1">
      <c r="A7" s="1"/>
      <c r="B7" s="83" t="s">
        <v>65</v>
      </c>
      <c r="C7" s="83"/>
      <c r="D7" s="83"/>
      <c r="E7" s="83"/>
      <c r="F7" s="83"/>
      <c r="G7" s="83"/>
      <c r="H7" s="83"/>
      <c r="I7" s="83"/>
    </row>
    <row r="8" spans="1:9" ht="19.5" customHeight="1">
      <c r="A8" s="1"/>
      <c r="B8" s="83" t="s">
        <v>55</v>
      </c>
      <c r="C8" s="83"/>
      <c r="D8" s="83"/>
      <c r="E8" s="83" t="s">
        <v>56</v>
      </c>
      <c r="F8" s="83"/>
      <c r="G8" s="83"/>
      <c r="H8" s="83"/>
      <c r="I8" s="83"/>
    </row>
    <row r="9" spans="1:9" ht="19.5" customHeight="1">
      <c r="A9" s="1"/>
      <c r="B9" s="83" t="s">
        <v>70</v>
      </c>
      <c r="C9" s="83"/>
      <c r="D9" s="83"/>
      <c r="E9" s="83" t="s">
        <v>98</v>
      </c>
      <c r="F9" s="83"/>
      <c r="G9" s="83"/>
      <c r="H9" s="83"/>
      <c r="I9" s="83"/>
    </row>
    <row r="10" spans="1:9" ht="4.5" customHeight="1" thickBot="1">
      <c r="A10" s="1"/>
      <c r="B10" s="48"/>
      <c r="C10" s="48"/>
      <c r="D10" s="48"/>
      <c r="E10" s="48"/>
      <c r="F10" s="48"/>
      <c r="G10" s="48"/>
      <c r="H10" s="48"/>
      <c r="I10" s="48"/>
    </row>
    <row r="11" spans="1:9" ht="15" customHeight="1">
      <c r="A11" s="1"/>
      <c r="B11" s="93" t="s">
        <v>5</v>
      </c>
      <c r="C11" s="51"/>
      <c r="D11" s="87" t="s">
        <v>6</v>
      </c>
      <c r="E11" s="85" t="s">
        <v>7</v>
      </c>
      <c r="F11" s="85" t="s">
        <v>51</v>
      </c>
      <c r="G11" s="84" t="s">
        <v>50</v>
      </c>
      <c r="H11" s="84"/>
      <c r="I11" s="84"/>
    </row>
    <row r="12" spans="2:9" s="1" customFormat="1" ht="15" customHeight="1">
      <c r="B12" s="88"/>
      <c r="C12" s="49" t="s">
        <v>53</v>
      </c>
      <c r="D12" s="88"/>
      <c r="E12" s="86"/>
      <c r="F12" s="86"/>
      <c r="G12" s="50" t="s">
        <v>54</v>
      </c>
      <c r="H12" s="50" t="s">
        <v>54</v>
      </c>
      <c r="I12" s="50" t="s">
        <v>54</v>
      </c>
    </row>
    <row r="13" spans="2:9" ht="15" customHeight="1">
      <c r="B13" s="88"/>
      <c r="C13" s="49"/>
      <c r="D13" s="88"/>
      <c r="E13" s="86"/>
      <c r="F13" s="86"/>
      <c r="G13" s="66" t="s">
        <v>59</v>
      </c>
      <c r="H13" s="66" t="s">
        <v>60</v>
      </c>
      <c r="I13" s="45" t="s">
        <v>49</v>
      </c>
    </row>
    <row r="14" spans="2:9" ht="15" customHeight="1">
      <c r="B14" s="53" t="s">
        <v>8</v>
      </c>
      <c r="C14" s="54"/>
      <c r="D14" s="55" t="s">
        <v>76</v>
      </c>
      <c r="E14" s="57"/>
      <c r="F14" s="56"/>
      <c r="G14" s="56"/>
      <c r="H14" s="56"/>
      <c r="I14" s="56"/>
    </row>
    <row r="15" spans="2:9" ht="15" customHeight="1">
      <c r="B15" s="69" t="s">
        <v>71</v>
      </c>
      <c r="C15" s="69" t="s">
        <v>80</v>
      </c>
      <c r="D15" s="70" t="s">
        <v>89</v>
      </c>
      <c r="E15" s="43" t="s">
        <v>75</v>
      </c>
      <c r="F15" s="44">
        <v>109.6</v>
      </c>
      <c r="G15" s="44">
        <v>5.07</v>
      </c>
      <c r="H15" s="47">
        <f>TRUNC(G15*(1+$I$6),2)</f>
        <v>6.5</v>
      </c>
      <c r="I15" s="47">
        <f>ROUND(F15*H15,2)</f>
        <v>712.4</v>
      </c>
    </row>
    <row r="16" spans="2:9" ht="15" customHeight="1">
      <c r="B16" s="69" t="s">
        <v>72</v>
      </c>
      <c r="C16" s="81" t="s">
        <v>103</v>
      </c>
      <c r="D16" s="76" t="s">
        <v>104</v>
      </c>
      <c r="E16" s="82" t="s">
        <v>52</v>
      </c>
      <c r="F16" s="44">
        <v>137</v>
      </c>
      <c r="G16" s="44">
        <v>64.92</v>
      </c>
      <c r="H16" s="47">
        <f>TRUNC(G16*(1+$I$6),2)</f>
        <v>83.28</v>
      </c>
      <c r="I16" s="47">
        <f>ROUND(F16*H16,2)</f>
        <v>11409.36</v>
      </c>
    </row>
    <row r="17" spans="2:9" ht="15" customHeight="1">
      <c r="B17" s="69" t="s">
        <v>73</v>
      </c>
      <c r="C17" s="81" t="s">
        <v>102</v>
      </c>
      <c r="D17" s="76" t="s">
        <v>101</v>
      </c>
      <c r="E17" s="82" t="s">
        <v>52</v>
      </c>
      <c r="F17" s="44">
        <v>137</v>
      </c>
      <c r="G17" s="44">
        <v>15.28</v>
      </c>
      <c r="H17" s="47">
        <f>TRUNC(G17*(1+$I$6),2)</f>
        <v>19.6</v>
      </c>
      <c r="I17" s="47">
        <f>ROUND(F17*H17,2)</f>
        <v>2685.2</v>
      </c>
    </row>
    <row r="18" spans="2:9" ht="15" customHeight="1">
      <c r="B18" s="69" t="s">
        <v>74</v>
      </c>
      <c r="C18" s="81" t="s">
        <v>81</v>
      </c>
      <c r="D18" s="76" t="s">
        <v>90</v>
      </c>
      <c r="E18" s="82" t="s">
        <v>75</v>
      </c>
      <c r="F18" s="44">
        <v>82.7</v>
      </c>
      <c r="G18" s="44">
        <v>6.16</v>
      </c>
      <c r="H18" s="47">
        <f>TRUNC(G18*(1+$I$6),2)</f>
        <v>7.9</v>
      </c>
      <c r="I18" s="47">
        <f>ROUND(F18*H18,2)</f>
        <v>653.33</v>
      </c>
    </row>
    <row r="19" spans="2:9" ht="15" customHeight="1">
      <c r="B19" s="69" t="s">
        <v>100</v>
      </c>
      <c r="C19" s="80"/>
      <c r="D19" s="76" t="s">
        <v>91</v>
      </c>
      <c r="E19" s="43" t="s">
        <v>77</v>
      </c>
      <c r="F19" s="44">
        <v>10</v>
      </c>
      <c r="G19" s="44"/>
      <c r="H19" s="47">
        <v>1323.01</v>
      </c>
      <c r="I19" s="47">
        <f>ROUND(F19*H19,2)</f>
        <v>13230.1</v>
      </c>
    </row>
    <row r="20" spans="2:9" ht="15" customHeight="1">
      <c r="B20" s="71"/>
      <c r="C20" s="72"/>
      <c r="D20" s="58" t="s">
        <v>63</v>
      </c>
      <c r="E20" s="73"/>
      <c r="F20" s="74"/>
      <c r="G20" s="74"/>
      <c r="H20" s="74"/>
      <c r="I20" s="75">
        <f>SUM(I15:I19)</f>
        <v>28690.39</v>
      </c>
    </row>
    <row r="21" spans="2:9" ht="15" customHeight="1">
      <c r="B21" s="53" t="s">
        <v>10</v>
      </c>
      <c r="C21" s="54"/>
      <c r="D21" s="55" t="s">
        <v>84</v>
      </c>
      <c r="E21" s="57"/>
      <c r="F21" s="56"/>
      <c r="G21" s="56"/>
      <c r="H21" s="56"/>
      <c r="I21" s="56"/>
    </row>
    <row r="22" spans="2:9" ht="15" customHeight="1">
      <c r="B22" s="69" t="s">
        <v>78</v>
      </c>
      <c r="C22" s="69" t="s">
        <v>96</v>
      </c>
      <c r="D22" s="70" t="s">
        <v>95</v>
      </c>
      <c r="E22" s="43" t="s">
        <v>58</v>
      </c>
      <c r="F22" s="44">
        <v>13051.37</v>
      </c>
      <c r="G22" s="44">
        <v>1.18</v>
      </c>
      <c r="H22" s="47">
        <f>TRUNC(G22*(1+$I$6),2)</f>
        <v>1.51</v>
      </c>
      <c r="I22" s="47">
        <f>ROUND(F22*H22,2)</f>
        <v>19707.57</v>
      </c>
    </row>
    <row r="23" spans="2:9" ht="15" customHeight="1">
      <c r="B23" s="69" t="s">
        <v>79</v>
      </c>
      <c r="C23" s="69" t="s">
        <v>94</v>
      </c>
      <c r="D23" s="70" t="s">
        <v>68</v>
      </c>
      <c r="E23" s="43" t="s">
        <v>58</v>
      </c>
      <c r="F23" s="44">
        <v>13051.37</v>
      </c>
      <c r="G23" s="44">
        <v>41.16</v>
      </c>
      <c r="H23" s="47">
        <f>TRUNC(G23*(1+$I$6),2)</f>
        <v>52.8</v>
      </c>
      <c r="I23" s="47">
        <f>ROUND(F23*H23,2)</f>
        <v>689112.34</v>
      </c>
    </row>
    <row r="24" spans="2:9" ht="15" customHeight="1">
      <c r="B24" s="69" t="s">
        <v>86</v>
      </c>
      <c r="C24" s="81" t="s">
        <v>82</v>
      </c>
      <c r="D24" s="76" t="s">
        <v>85</v>
      </c>
      <c r="E24" s="82" t="s">
        <v>83</v>
      </c>
      <c r="F24" s="44">
        <v>364191.95</v>
      </c>
      <c r="G24" s="44">
        <v>0.45</v>
      </c>
      <c r="H24" s="47">
        <f>TRUNC(G24*(1+$I$6),2)</f>
        <v>0.57</v>
      </c>
      <c r="I24" s="47">
        <f>ROUND(F24*H24,2)</f>
        <v>207589.41</v>
      </c>
    </row>
    <row r="25" spans="2:9" ht="15" customHeight="1">
      <c r="B25" s="69" t="s">
        <v>87</v>
      </c>
      <c r="C25" s="80" t="s">
        <v>93</v>
      </c>
      <c r="D25" s="76" t="s">
        <v>69</v>
      </c>
      <c r="E25" s="43" t="s">
        <v>52</v>
      </c>
      <c r="F25" s="44">
        <v>4098.84</v>
      </c>
      <c r="G25" s="44">
        <v>27.43</v>
      </c>
      <c r="H25" s="47">
        <f>TRUNC(G25*(1+$I$6),2)</f>
        <v>35.18</v>
      </c>
      <c r="I25" s="47">
        <f>ROUND(F25*H25,2)</f>
        <v>144197.19</v>
      </c>
    </row>
    <row r="26" spans="2:9" ht="15" customHeight="1">
      <c r="B26" s="69" t="s">
        <v>88</v>
      </c>
      <c r="C26" s="80" t="s">
        <v>97</v>
      </c>
      <c r="D26" s="76" t="s">
        <v>92</v>
      </c>
      <c r="E26" s="43" t="s">
        <v>75</v>
      </c>
      <c r="F26" s="44">
        <v>614.83</v>
      </c>
      <c r="G26" s="44">
        <v>26.65</v>
      </c>
      <c r="H26" s="47">
        <f>TRUNC(G26*(1+$I$6),2)</f>
        <v>34.18</v>
      </c>
      <c r="I26" s="47">
        <f>ROUND(F26*H26,2)</f>
        <v>21014.89</v>
      </c>
    </row>
    <row r="27" spans="2:9" ht="15" customHeight="1">
      <c r="B27" s="71"/>
      <c r="C27" s="72"/>
      <c r="D27" s="58" t="s">
        <v>63</v>
      </c>
      <c r="E27" s="73"/>
      <c r="F27" s="74"/>
      <c r="G27" s="74"/>
      <c r="H27" s="74"/>
      <c r="I27" s="75">
        <f>SUM(I22:I26)</f>
        <v>1081621.4</v>
      </c>
    </row>
    <row r="28" spans="2:9" ht="15" customHeight="1">
      <c r="B28" s="59"/>
      <c r="C28" s="60"/>
      <c r="D28" s="63" t="s">
        <v>20</v>
      </c>
      <c r="E28" s="61"/>
      <c r="F28" s="62"/>
      <c r="G28" s="62"/>
      <c r="H28" s="62"/>
      <c r="I28" s="64">
        <f>I20+I27</f>
        <v>1110311.7899999998</v>
      </c>
    </row>
    <row r="31" spans="4:9" ht="18">
      <c r="D31" s="77" t="s">
        <v>99</v>
      </c>
      <c r="E31" s="52"/>
      <c r="F31" s="90"/>
      <c r="G31" s="91"/>
      <c r="H31" s="91"/>
      <c r="I31" s="91"/>
    </row>
    <row r="32" spans="5:9" ht="18">
      <c r="E32" s="89" t="s">
        <v>47</v>
      </c>
      <c r="F32" s="89"/>
      <c r="G32" s="89"/>
      <c r="H32" s="89"/>
      <c r="I32" s="89"/>
    </row>
    <row r="33" spans="5:12" ht="18">
      <c r="E33" s="89" t="s">
        <v>48</v>
      </c>
      <c r="F33" s="89"/>
      <c r="G33" s="89"/>
      <c r="H33" s="89"/>
      <c r="I33" s="89"/>
      <c r="L33" s="79" t="s">
        <v>67</v>
      </c>
    </row>
    <row r="39" ht="12.75">
      <c r="K39" s="79"/>
    </row>
  </sheetData>
  <sheetProtection/>
  <mergeCells count="16">
    <mergeCell ref="E33:I33"/>
    <mergeCell ref="E32:I32"/>
    <mergeCell ref="F31:I31"/>
    <mergeCell ref="B3:I3"/>
    <mergeCell ref="B5:I5"/>
    <mergeCell ref="B11:B13"/>
    <mergeCell ref="E11:E13"/>
    <mergeCell ref="B7:I7"/>
    <mergeCell ref="B8:D8"/>
    <mergeCell ref="B9:D9"/>
    <mergeCell ref="C6:D6"/>
    <mergeCell ref="E8:I8"/>
    <mergeCell ref="E9:I9"/>
    <mergeCell ref="G11:I11"/>
    <mergeCell ref="F11:F13"/>
    <mergeCell ref="D11:D13"/>
  </mergeCells>
  <conditionalFormatting sqref="C19">
    <cfRule type="expression" priority="16" dxfId="0" stopIfTrue="1">
      <formula>'ORÇ RES'!#REF!=1</formula>
    </cfRule>
  </conditionalFormatting>
  <conditionalFormatting sqref="C16">
    <cfRule type="expression" priority="15" dxfId="0" stopIfTrue="1">
      <formula>'ORÇ RES'!#REF!=1</formula>
    </cfRule>
  </conditionalFormatting>
  <conditionalFormatting sqref="C18">
    <cfRule type="expression" priority="14" dxfId="0" stopIfTrue="1">
      <formula>'ORÇ RES'!#REF!=1</formula>
    </cfRule>
  </conditionalFormatting>
  <conditionalFormatting sqref="C25:D25">
    <cfRule type="expression" priority="11" dxfId="0" stopIfTrue="1">
      <formula>'ORÇ RES'!#REF!=1</formula>
    </cfRule>
  </conditionalFormatting>
  <conditionalFormatting sqref="C24:D24">
    <cfRule type="expression" priority="10" dxfId="0" stopIfTrue="1">
      <formula>'ORÇ RES'!#REF!=1</formula>
    </cfRule>
  </conditionalFormatting>
  <conditionalFormatting sqref="D18">
    <cfRule type="expression" priority="6" dxfId="0" stopIfTrue="1">
      <formula>'ORÇ RES'!#REF!=1</formula>
    </cfRule>
  </conditionalFormatting>
  <conditionalFormatting sqref="C26:D26">
    <cfRule type="expression" priority="5" dxfId="0" stopIfTrue="1">
      <formula>'ORÇ RES'!#REF!=1</formula>
    </cfRule>
  </conditionalFormatting>
  <conditionalFormatting sqref="D19">
    <cfRule type="expression" priority="8" dxfId="0" stopIfTrue="1">
      <formula>'ORÇ RES'!#REF!=1</formula>
    </cfRule>
  </conditionalFormatting>
  <conditionalFormatting sqref="D16">
    <cfRule type="expression" priority="7" dxfId="0" stopIfTrue="1">
      <formula>'ORÇ RES'!#REF!=1</formula>
    </cfRule>
  </conditionalFormatting>
  <conditionalFormatting sqref="C17">
    <cfRule type="expression" priority="2" dxfId="0" stopIfTrue="1">
      <formula>'ORÇ RES'!#REF!=1</formula>
    </cfRule>
  </conditionalFormatting>
  <conditionalFormatting sqref="D17">
    <cfRule type="expression" priority="1" dxfId="0" stopIfTrue="1">
      <formula>'ORÇ RES'!#REF!=1</formula>
    </cfRule>
  </conditionalFormatting>
  <printOptions horizontalCentered="1"/>
  <pageMargins left="0.2362204724409449" right="0.2362204724409449" top="0.1968503937007874" bottom="0.1968503937007874" header="0.15748031496062992" footer="0.1968503937007874"/>
  <pageSetup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35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30.421875" style="0" customWidth="1"/>
    <col min="4" max="4" width="9.28125" style="0" customWidth="1"/>
    <col min="5" max="5" width="16.8515625" style="0" customWidth="1"/>
    <col min="6" max="6" width="9.28125" style="0" customWidth="1"/>
    <col min="7" max="7" width="16.00390625" style="0" customWidth="1"/>
    <col min="8" max="8" width="7.7109375" style="0" customWidth="1"/>
    <col min="9" max="9" width="16.8515625" style="0" customWidth="1"/>
    <col min="10" max="10" width="7.7109375" style="0" customWidth="1"/>
    <col min="11" max="11" width="14.00390625" style="0" customWidth="1"/>
    <col min="12" max="12" width="7.7109375" style="0" customWidth="1"/>
    <col min="13" max="13" width="16.00390625" style="0" customWidth="1"/>
    <col min="14" max="14" width="9.140625" style="26" customWidth="1"/>
  </cols>
  <sheetData>
    <row r="1" spans="2:13" ht="12.75">
      <c r="B1" s="8" t="s">
        <v>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ht="12.75">
      <c r="B2" s="8" t="s">
        <v>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2.75">
      <c r="B3" s="3"/>
      <c r="C3" s="29" t="s">
        <v>46</v>
      </c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3" ht="12.75">
      <c r="B4" s="4"/>
      <c r="C4" s="32" t="s">
        <v>0</v>
      </c>
      <c r="D4" s="33"/>
      <c r="E4" s="33"/>
      <c r="F4" s="34"/>
      <c r="G4" s="34"/>
      <c r="H4" s="35" t="s">
        <v>1</v>
      </c>
      <c r="I4" s="34"/>
      <c r="J4" s="34"/>
      <c r="K4" s="34"/>
      <c r="L4" s="34"/>
      <c r="M4" s="36"/>
    </row>
    <row r="5" spans="2:13" ht="12.75">
      <c r="B5" s="4"/>
      <c r="C5" s="37" t="s">
        <v>24</v>
      </c>
      <c r="D5" s="33"/>
      <c r="E5" s="33"/>
      <c r="F5" s="34"/>
      <c r="G5" s="34"/>
      <c r="H5" s="35" t="s">
        <v>2</v>
      </c>
      <c r="I5" s="34"/>
      <c r="J5" s="34"/>
      <c r="K5" s="34"/>
      <c r="L5" s="34"/>
      <c r="M5" s="36"/>
    </row>
    <row r="6" spans="2:13" ht="12.75">
      <c r="B6" s="4"/>
      <c r="C6" s="37" t="s">
        <v>3</v>
      </c>
      <c r="D6" s="33"/>
      <c r="E6" s="33"/>
      <c r="F6" s="34"/>
      <c r="G6" s="34"/>
      <c r="H6" s="34"/>
      <c r="I6" s="34"/>
      <c r="J6" s="34"/>
      <c r="K6" s="34"/>
      <c r="L6" s="34"/>
      <c r="M6" s="36"/>
    </row>
    <row r="7" spans="2:13" ht="12.75">
      <c r="B7" s="4"/>
      <c r="C7" s="37" t="s">
        <v>4</v>
      </c>
      <c r="D7" s="33"/>
      <c r="E7" s="33"/>
      <c r="F7" s="34"/>
      <c r="G7" s="34"/>
      <c r="H7" s="42"/>
      <c r="I7" s="34"/>
      <c r="J7" s="34"/>
      <c r="K7" s="34"/>
      <c r="L7" s="34"/>
      <c r="M7" s="36"/>
    </row>
    <row r="8" spans="2:13" ht="12.75">
      <c r="B8" s="4"/>
      <c r="C8" s="38" t="s">
        <v>27</v>
      </c>
      <c r="D8" s="33"/>
      <c r="E8" s="33"/>
      <c r="F8" s="34"/>
      <c r="G8" s="34"/>
      <c r="H8" s="34"/>
      <c r="I8" s="34"/>
      <c r="J8" s="34"/>
      <c r="K8" s="34"/>
      <c r="L8" s="34"/>
      <c r="M8" s="36"/>
    </row>
    <row r="9" spans="2:13" ht="12.75">
      <c r="B9" s="10" t="s">
        <v>5</v>
      </c>
      <c r="C9" s="10" t="s">
        <v>28</v>
      </c>
      <c r="D9" s="10" t="s">
        <v>29</v>
      </c>
      <c r="E9" s="10" t="s">
        <v>30</v>
      </c>
      <c r="F9" s="11"/>
      <c r="G9" s="6" t="s">
        <v>31</v>
      </c>
      <c r="H9" s="6"/>
      <c r="I9" s="6"/>
      <c r="J9" s="6"/>
      <c r="K9" s="6"/>
      <c r="L9" s="6"/>
      <c r="M9" s="6"/>
    </row>
    <row r="10" spans="2:13" ht="12.75">
      <c r="B10" s="12"/>
      <c r="C10" s="12"/>
      <c r="D10" s="12" t="s">
        <v>32</v>
      </c>
      <c r="E10" s="12" t="s">
        <v>33</v>
      </c>
      <c r="F10" s="13"/>
      <c r="G10" s="14" t="s">
        <v>34</v>
      </c>
      <c r="H10" s="15"/>
      <c r="I10" s="14" t="s">
        <v>35</v>
      </c>
      <c r="J10" s="15"/>
      <c r="K10" s="16" t="s">
        <v>36</v>
      </c>
      <c r="L10" s="11"/>
      <c r="M10" s="17" t="s">
        <v>37</v>
      </c>
    </row>
    <row r="11" spans="2:13" ht="12.75">
      <c r="B11" s="5"/>
      <c r="C11" s="5"/>
      <c r="D11" s="5"/>
      <c r="E11" s="5" t="s">
        <v>38</v>
      </c>
      <c r="F11" s="5" t="s">
        <v>32</v>
      </c>
      <c r="G11" s="5" t="s">
        <v>39</v>
      </c>
      <c r="H11" s="5" t="s">
        <v>32</v>
      </c>
      <c r="I11" s="5" t="s">
        <v>39</v>
      </c>
      <c r="J11" s="5" t="s">
        <v>32</v>
      </c>
      <c r="K11" s="5" t="s">
        <v>39</v>
      </c>
      <c r="L11" s="5" t="s">
        <v>32</v>
      </c>
      <c r="M11" s="5" t="s">
        <v>39</v>
      </c>
    </row>
    <row r="12" spans="2:14" ht="18" customHeight="1">
      <c r="B12" s="5" t="s">
        <v>8</v>
      </c>
      <c r="C12" s="7" t="s">
        <v>9</v>
      </c>
      <c r="D12" s="18" t="e">
        <f>E12/$E$29*100</f>
        <v>#REF!</v>
      </c>
      <c r="E12" s="19" t="e">
        <f>'ORÇ RES'!#REF!</f>
        <v>#REF!</v>
      </c>
      <c r="F12" s="19">
        <f>IF(G12=0,,G12/$E12*100)</f>
        <v>0</v>
      </c>
      <c r="G12" s="39"/>
      <c r="H12" s="19">
        <f aca="true" t="shared" si="0" ref="H12:H26">IF(I12=0,,I12/$E12*100)</f>
        <v>0</v>
      </c>
      <c r="I12" s="39"/>
      <c r="J12" s="19">
        <f aca="true" t="shared" si="1" ref="J12:J26">IF(K12=0,,K12/$E12*100)</f>
        <v>0</v>
      </c>
      <c r="K12" s="39"/>
      <c r="L12" s="19">
        <f aca="true" t="shared" si="2" ref="L12:L26">IF(M12=0,,M12/$E12*100)</f>
        <v>0</v>
      </c>
      <c r="M12" s="39"/>
      <c r="N12" s="26" t="e">
        <f>IF(E12=0," ",IF((F12+H12+J12+L12)=100,"Ok","ERRO"))</f>
        <v>#REF!</v>
      </c>
    </row>
    <row r="13" spans="2:14" ht="18" customHeight="1">
      <c r="B13" s="5" t="s">
        <v>10</v>
      </c>
      <c r="C13" s="5" t="s">
        <v>11</v>
      </c>
      <c r="D13" s="18" t="e">
        <f aca="true" t="shared" si="3" ref="D13:D26">E13/$E$29*100</f>
        <v>#REF!</v>
      </c>
      <c r="E13" s="19" t="e">
        <f>'ORÇ RES'!#REF!</f>
        <v>#REF!</v>
      </c>
      <c r="F13" s="19">
        <f>IF(G13=0,,G13/$E13*100)</f>
        <v>0</v>
      </c>
      <c r="G13" s="39"/>
      <c r="H13" s="19">
        <f t="shared" si="0"/>
        <v>0</v>
      </c>
      <c r="I13" s="39"/>
      <c r="J13" s="19">
        <f t="shared" si="1"/>
        <v>0</v>
      </c>
      <c r="K13" s="39"/>
      <c r="L13" s="19">
        <f t="shared" si="2"/>
        <v>0</v>
      </c>
      <c r="M13" s="39"/>
      <c r="N13" s="26" t="e">
        <f aca="true" t="shared" si="4" ref="N13:N26">IF(E13=0," ",IF((F13+H13+J13+L13)=100,"Ok","ERRO"))</f>
        <v>#REF!</v>
      </c>
    </row>
    <row r="14" spans="2:14" ht="18" customHeight="1">
      <c r="B14" s="5" t="s">
        <v>12</v>
      </c>
      <c r="C14" s="5" t="s">
        <v>13</v>
      </c>
      <c r="D14" s="18" t="e">
        <f t="shared" si="3"/>
        <v>#REF!</v>
      </c>
      <c r="E14" s="19" t="e">
        <f>'ORÇ RES'!#REF!</f>
        <v>#REF!</v>
      </c>
      <c r="F14" s="19">
        <f>IF(G14=0,,G14/$E14*100)</f>
        <v>0</v>
      </c>
      <c r="G14" s="39"/>
      <c r="H14" s="19">
        <f t="shared" si="0"/>
        <v>0</v>
      </c>
      <c r="I14" s="39"/>
      <c r="J14" s="19">
        <f t="shared" si="1"/>
        <v>0</v>
      </c>
      <c r="K14" s="39"/>
      <c r="L14" s="19">
        <f t="shared" si="2"/>
        <v>0</v>
      </c>
      <c r="M14" s="39"/>
      <c r="N14" s="26" t="e">
        <f t="shared" si="4"/>
        <v>#REF!</v>
      </c>
    </row>
    <row r="15" spans="2:14" ht="18" customHeight="1">
      <c r="B15" s="5" t="s">
        <v>14</v>
      </c>
      <c r="C15" s="5" t="s">
        <v>15</v>
      </c>
      <c r="D15" s="18" t="e">
        <f t="shared" si="3"/>
        <v>#REF!</v>
      </c>
      <c r="E15" s="19" t="e">
        <f>'ORÇ RES'!#REF!</f>
        <v>#REF!</v>
      </c>
      <c r="F15" s="19">
        <f>IF(G15=0,,G15/$E15*100)</f>
        <v>0</v>
      </c>
      <c r="G15" s="39"/>
      <c r="H15" s="19">
        <f t="shared" si="0"/>
        <v>0</v>
      </c>
      <c r="I15" s="39"/>
      <c r="J15" s="19">
        <f t="shared" si="1"/>
        <v>0</v>
      </c>
      <c r="K15" s="39"/>
      <c r="L15" s="19">
        <f t="shared" si="2"/>
        <v>0</v>
      </c>
      <c r="M15" s="39"/>
      <c r="N15" s="26" t="e">
        <f t="shared" si="4"/>
        <v>#REF!</v>
      </c>
    </row>
    <row r="16" spans="2:14" ht="18" customHeight="1">
      <c r="B16" s="5" t="s">
        <v>16</v>
      </c>
      <c r="C16" s="5" t="s">
        <v>17</v>
      </c>
      <c r="D16" s="18" t="e">
        <f t="shared" si="3"/>
        <v>#REF!</v>
      </c>
      <c r="E16" s="19" t="e">
        <f>'ORÇ RES'!#REF!</f>
        <v>#REF!</v>
      </c>
      <c r="F16" s="19">
        <f aca="true" t="shared" si="5" ref="F16:F26">IF(G16=0,,G16/$E16*100)</f>
        <v>0</v>
      </c>
      <c r="G16" s="39"/>
      <c r="H16" s="19">
        <f t="shared" si="0"/>
        <v>0</v>
      </c>
      <c r="I16" s="39"/>
      <c r="J16" s="19">
        <f t="shared" si="1"/>
        <v>0</v>
      </c>
      <c r="K16" s="39"/>
      <c r="L16" s="19">
        <f t="shared" si="2"/>
        <v>0</v>
      </c>
      <c r="M16" s="39"/>
      <c r="N16" s="26" t="e">
        <f t="shared" si="4"/>
        <v>#REF!</v>
      </c>
    </row>
    <row r="17" spans="2:14" ht="18" customHeight="1">
      <c r="B17" s="5" t="s">
        <v>18</v>
      </c>
      <c r="C17" s="5" t="s">
        <v>19</v>
      </c>
      <c r="D17" s="18" t="e">
        <f t="shared" si="3"/>
        <v>#REF!</v>
      </c>
      <c r="E17" s="19" t="e">
        <f>'ORÇ RES'!#REF!</f>
        <v>#REF!</v>
      </c>
      <c r="F17" s="19">
        <f t="shared" si="5"/>
        <v>0</v>
      </c>
      <c r="G17" s="39"/>
      <c r="H17" s="19">
        <f t="shared" si="0"/>
        <v>0</v>
      </c>
      <c r="I17" s="39"/>
      <c r="J17" s="19">
        <f t="shared" si="1"/>
        <v>0</v>
      </c>
      <c r="K17" s="39"/>
      <c r="L17" s="19">
        <f t="shared" si="2"/>
        <v>0</v>
      </c>
      <c r="M17" s="39"/>
      <c r="N17" s="26" t="e">
        <f t="shared" si="4"/>
        <v>#REF!</v>
      </c>
    </row>
    <row r="18" spans="2:14" ht="18" customHeight="1">
      <c r="B18" s="5"/>
      <c r="C18" s="20"/>
      <c r="D18" s="18" t="e">
        <f t="shared" si="3"/>
        <v>#REF!</v>
      </c>
      <c r="E18" s="19"/>
      <c r="F18" s="19">
        <f t="shared" si="5"/>
        <v>0</v>
      </c>
      <c r="G18" s="39"/>
      <c r="H18" s="19">
        <f t="shared" si="0"/>
        <v>0</v>
      </c>
      <c r="I18" s="39"/>
      <c r="J18" s="19">
        <f t="shared" si="1"/>
        <v>0</v>
      </c>
      <c r="K18" s="39"/>
      <c r="L18" s="19">
        <f t="shared" si="2"/>
        <v>0</v>
      </c>
      <c r="M18" s="39"/>
      <c r="N18" s="26" t="str">
        <f t="shared" si="4"/>
        <v> </v>
      </c>
    </row>
    <row r="19" spans="2:14" ht="18" customHeight="1">
      <c r="B19" s="5"/>
      <c r="C19" s="5"/>
      <c r="D19" s="18" t="e">
        <f t="shared" si="3"/>
        <v>#REF!</v>
      </c>
      <c r="E19" s="19"/>
      <c r="F19" s="19">
        <f t="shared" si="5"/>
        <v>0</v>
      </c>
      <c r="G19" s="39"/>
      <c r="H19" s="19">
        <f t="shared" si="0"/>
        <v>0</v>
      </c>
      <c r="I19" s="39"/>
      <c r="J19" s="19">
        <f t="shared" si="1"/>
        <v>0</v>
      </c>
      <c r="K19" s="39"/>
      <c r="L19" s="19">
        <f t="shared" si="2"/>
        <v>0</v>
      </c>
      <c r="M19" s="39"/>
      <c r="N19" s="26" t="str">
        <f t="shared" si="4"/>
        <v> </v>
      </c>
    </row>
    <row r="20" spans="2:14" ht="18" customHeight="1">
      <c r="B20" s="5"/>
      <c r="C20" s="5"/>
      <c r="D20" s="18" t="e">
        <f t="shared" si="3"/>
        <v>#REF!</v>
      </c>
      <c r="E20" s="19"/>
      <c r="F20" s="19">
        <f t="shared" si="5"/>
        <v>0</v>
      </c>
      <c r="G20" s="39"/>
      <c r="H20" s="19">
        <f t="shared" si="0"/>
        <v>0</v>
      </c>
      <c r="I20" s="39"/>
      <c r="J20" s="19">
        <f t="shared" si="1"/>
        <v>0</v>
      </c>
      <c r="K20" s="39"/>
      <c r="L20" s="19">
        <f t="shared" si="2"/>
        <v>0</v>
      </c>
      <c r="M20" s="39"/>
      <c r="N20" s="26" t="str">
        <f t="shared" si="4"/>
        <v> </v>
      </c>
    </row>
    <row r="21" spans="2:14" ht="18" customHeight="1">
      <c r="B21" s="5"/>
      <c r="C21" s="5"/>
      <c r="D21" s="18" t="e">
        <f t="shared" si="3"/>
        <v>#REF!</v>
      </c>
      <c r="E21" s="19"/>
      <c r="F21" s="19">
        <f t="shared" si="5"/>
        <v>0</v>
      </c>
      <c r="G21" s="39"/>
      <c r="H21" s="19">
        <f t="shared" si="0"/>
        <v>0</v>
      </c>
      <c r="I21" s="39"/>
      <c r="J21" s="19">
        <f t="shared" si="1"/>
        <v>0</v>
      </c>
      <c r="K21" s="39"/>
      <c r="L21" s="19">
        <f t="shared" si="2"/>
        <v>0</v>
      </c>
      <c r="M21" s="39"/>
      <c r="N21" s="26" t="str">
        <f t="shared" si="4"/>
        <v> </v>
      </c>
    </row>
    <row r="22" spans="2:14" ht="18" customHeight="1">
      <c r="B22" s="5"/>
      <c r="C22" s="5"/>
      <c r="D22" s="18" t="e">
        <f t="shared" si="3"/>
        <v>#REF!</v>
      </c>
      <c r="E22" s="19"/>
      <c r="F22" s="19">
        <f t="shared" si="5"/>
        <v>0</v>
      </c>
      <c r="G22" s="39"/>
      <c r="H22" s="19">
        <f t="shared" si="0"/>
        <v>0</v>
      </c>
      <c r="I22" s="39"/>
      <c r="J22" s="19">
        <f t="shared" si="1"/>
        <v>0</v>
      </c>
      <c r="K22" s="39"/>
      <c r="L22" s="19">
        <f t="shared" si="2"/>
        <v>0</v>
      </c>
      <c r="M22" s="39"/>
      <c r="N22" s="26" t="str">
        <f t="shared" si="4"/>
        <v> </v>
      </c>
    </row>
    <row r="23" spans="2:14" ht="18" customHeight="1">
      <c r="B23" s="5"/>
      <c r="C23" s="5"/>
      <c r="D23" s="18" t="e">
        <f t="shared" si="3"/>
        <v>#REF!</v>
      </c>
      <c r="E23" s="19"/>
      <c r="F23" s="19">
        <f t="shared" si="5"/>
        <v>0</v>
      </c>
      <c r="G23" s="39"/>
      <c r="H23" s="19">
        <f t="shared" si="0"/>
        <v>0</v>
      </c>
      <c r="I23" s="39"/>
      <c r="J23" s="19">
        <f t="shared" si="1"/>
        <v>0</v>
      </c>
      <c r="K23" s="39"/>
      <c r="L23" s="19">
        <f t="shared" si="2"/>
        <v>0</v>
      </c>
      <c r="M23" s="39"/>
      <c r="N23" s="26" t="str">
        <f t="shared" si="4"/>
        <v> </v>
      </c>
    </row>
    <row r="24" spans="2:14" ht="18" customHeight="1">
      <c r="B24" s="5"/>
      <c r="C24" s="5"/>
      <c r="D24" s="18" t="e">
        <f t="shared" si="3"/>
        <v>#REF!</v>
      </c>
      <c r="E24" s="19"/>
      <c r="F24" s="19">
        <f t="shared" si="5"/>
        <v>0</v>
      </c>
      <c r="G24" s="39"/>
      <c r="H24" s="19">
        <f t="shared" si="0"/>
        <v>0</v>
      </c>
      <c r="I24" s="39"/>
      <c r="J24" s="19">
        <f t="shared" si="1"/>
        <v>0</v>
      </c>
      <c r="K24" s="39"/>
      <c r="L24" s="19">
        <f t="shared" si="2"/>
        <v>0</v>
      </c>
      <c r="M24" s="39"/>
      <c r="N24" s="26" t="str">
        <f t="shared" si="4"/>
        <v> </v>
      </c>
    </row>
    <row r="25" spans="2:14" ht="18" customHeight="1">
      <c r="B25" s="5"/>
      <c r="C25" s="5"/>
      <c r="D25" s="18" t="e">
        <f t="shared" si="3"/>
        <v>#REF!</v>
      </c>
      <c r="E25" s="19"/>
      <c r="F25" s="19">
        <f t="shared" si="5"/>
        <v>0</v>
      </c>
      <c r="G25" s="39"/>
      <c r="H25" s="19">
        <f t="shared" si="0"/>
        <v>0</v>
      </c>
      <c r="I25" s="39"/>
      <c r="J25" s="19">
        <f t="shared" si="1"/>
        <v>0</v>
      </c>
      <c r="K25" s="39"/>
      <c r="L25" s="19">
        <f t="shared" si="2"/>
        <v>0</v>
      </c>
      <c r="M25" s="39"/>
      <c r="N25" s="26" t="str">
        <f t="shared" si="4"/>
        <v> </v>
      </c>
    </row>
    <row r="26" spans="2:14" ht="18" customHeight="1">
      <c r="B26" s="5"/>
      <c r="C26" s="5"/>
      <c r="D26" s="18" t="e">
        <f t="shared" si="3"/>
        <v>#REF!</v>
      </c>
      <c r="E26" s="19"/>
      <c r="F26" s="19">
        <f t="shared" si="5"/>
        <v>0</v>
      </c>
      <c r="G26" s="39"/>
      <c r="H26" s="19">
        <f t="shared" si="0"/>
        <v>0</v>
      </c>
      <c r="I26" s="39"/>
      <c r="J26" s="19">
        <f t="shared" si="1"/>
        <v>0</v>
      </c>
      <c r="K26" s="39"/>
      <c r="L26" s="19">
        <f t="shared" si="2"/>
        <v>0</v>
      </c>
      <c r="M26" s="39"/>
      <c r="N26" s="26" t="str">
        <f t="shared" si="4"/>
        <v> </v>
      </c>
    </row>
    <row r="27" spans="2:56" ht="18" customHeight="1">
      <c r="B27" s="9"/>
      <c r="C27" s="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7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13" ht="18" customHeight="1">
      <c r="B28" s="10" t="s">
        <v>40</v>
      </c>
      <c r="C28" s="5" t="s">
        <v>41</v>
      </c>
      <c r="D28" s="22"/>
      <c r="E28" s="22"/>
      <c r="F28" s="19" t="e">
        <f>SUMPRODUCT(F12:F26/100,$D$12:$D$26/100)*100</f>
        <v>#REF!</v>
      </c>
      <c r="G28" s="19">
        <f>SUM(G12:G26)</f>
        <v>0</v>
      </c>
      <c r="H28" s="19" t="e">
        <f>SUMPRODUCT(H12:H26/100,$D$12:$D$26/100)*100</f>
        <v>#REF!</v>
      </c>
      <c r="I28" s="19">
        <f>SUM(I12:I26)</f>
        <v>0</v>
      </c>
      <c r="J28" s="19" t="e">
        <f>SUMPRODUCT(J12:J26/100,$D$12:$D$26/100)*100</f>
        <v>#REF!</v>
      </c>
      <c r="K28" s="19">
        <f>SUM(K12:K26)</f>
        <v>0</v>
      </c>
      <c r="L28" s="19" t="e">
        <f>SUMPRODUCT(L12:L26/100,$D$12:$D$26/100)*100</f>
        <v>#REF!</v>
      </c>
      <c r="M28" s="19">
        <f>SUM(M12:M26)</f>
        <v>0</v>
      </c>
    </row>
    <row r="29" spans="2:58" ht="18" customHeight="1">
      <c r="B29" s="12" t="s">
        <v>42</v>
      </c>
      <c r="C29" s="5" t="s">
        <v>43</v>
      </c>
      <c r="D29" s="23" t="e">
        <f>SUM(D12:D26)</f>
        <v>#REF!</v>
      </c>
      <c r="E29" s="23" t="e">
        <f>SUM(E12:E26)</f>
        <v>#REF!</v>
      </c>
      <c r="F29" s="19" t="e">
        <f>G29/$E$29*100</f>
        <v>#REF!</v>
      </c>
      <c r="G29" s="19">
        <f>G28</f>
        <v>0</v>
      </c>
      <c r="H29" s="19" t="e">
        <f>I29/$E$29*100</f>
        <v>#REF!</v>
      </c>
      <c r="I29" s="19">
        <f>I28+G29</f>
        <v>0</v>
      </c>
      <c r="J29" s="19" t="e">
        <f>K29/$E$29*100</f>
        <v>#REF!</v>
      </c>
      <c r="K29" s="19">
        <f>K28+I29</f>
        <v>0</v>
      </c>
      <c r="L29" s="19" t="e">
        <f>M29/$E$29*100</f>
        <v>#REF!</v>
      </c>
      <c r="M29" s="19">
        <f>M28+K29</f>
        <v>0</v>
      </c>
      <c r="N29" s="28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9"/>
      <c r="BE29" s="9"/>
      <c r="BF29" s="9"/>
    </row>
    <row r="30" spans="2:13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2:13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2:13" ht="12.75">
      <c r="B32" s="33"/>
      <c r="C32" s="33" t="s">
        <v>21</v>
      </c>
      <c r="D32" s="33"/>
      <c r="E32" s="33" t="s">
        <v>22</v>
      </c>
      <c r="F32" s="33"/>
      <c r="G32" s="40"/>
      <c r="H32" s="41" t="s">
        <v>23</v>
      </c>
      <c r="I32" s="33"/>
      <c r="J32" s="33"/>
      <c r="K32" s="33"/>
      <c r="L32" s="33"/>
      <c r="M32" s="33"/>
    </row>
    <row r="33" spans="2:13" ht="12.75">
      <c r="B33" s="33"/>
      <c r="C33" s="33"/>
      <c r="D33" s="33"/>
      <c r="E33" s="33" t="s">
        <v>44</v>
      </c>
      <c r="F33" s="33"/>
      <c r="G33" s="40"/>
      <c r="H33" s="41" t="s">
        <v>45</v>
      </c>
      <c r="I33" s="33"/>
      <c r="J33" s="33"/>
      <c r="K33" s="33"/>
      <c r="L33" s="33"/>
      <c r="M33" s="33"/>
    </row>
    <row r="34" spans="2:13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</sheetData>
  <sheetProtection sheet="1" objects="1" scenarios="1"/>
  <printOptions horizontalCentered="1" verticalCentered="1"/>
  <pageMargins left="0.7874015748031497" right="0.7874015748031497" top="0.6299212598425197" bottom="0.7480314960629921" header="0.5118110236220472" footer="0.5118110236220472"/>
  <pageSetup fitToHeight="1" fitToWidth="1" horizontalDpi="300" verticalDpi="300" orientation="landscape" paperSize="9" r:id="rId1"/>
  <headerFooter alignWithMargins="0">
    <oddHeader>&amp;LModelo 16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PC-VIII</cp:lastModifiedBy>
  <cp:lastPrinted>2013-08-30T16:58:38Z</cp:lastPrinted>
  <dcterms:created xsi:type="dcterms:W3CDTF">2002-08-01T13:45:36Z</dcterms:created>
  <dcterms:modified xsi:type="dcterms:W3CDTF">2013-10-04T14:40:02Z</dcterms:modified>
  <cp:category/>
  <cp:version/>
  <cp:contentType/>
  <cp:contentStatus/>
</cp:coreProperties>
</file>